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一般公共预算总收入" sheetId="1" r:id="rId1"/>
    <sheet name="附件2一般公共预算总支出" sheetId="2" r:id="rId2"/>
    <sheet name="附件3政府性基金预算总收入" sheetId="3" r:id="rId3"/>
    <sheet name="附件4政府性基金预算总支出" sheetId="4" r:id="rId4"/>
  </sheets>
  <definedNames>
    <definedName name="_xlnm.Print_Titles" localSheetId="0">'附件1一般公共预算总收入'!$1:$4</definedName>
    <definedName name="_xlnm.Print_Titles" localSheetId="1">'附件2一般公共预算总支出'!$1:$6</definedName>
    <definedName name="_xlnm.Print_Area" localSheetId="1">'附件2一般公共预算总支出'!$A$1:$M$31</definedName>
    <definedName name="_xlnm.Print_Titles" localSheetId="2">'附件3政府性基金预算总收入'!$2:$4</definedName>
    <definedName name="_xlnm.Print_Titles" localSheetId="3">'附件4政府性基金预算总支出'!$2:$5</definedName>
  </definedNames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K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人大251.5万元、政协60万元</t>
        </r>
      </text>
    </comment>
    <comment ref="K1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特校123万元</t>
        </r>
      </text>
    </comment>
  </commentList>
</comments>
</file>

<file path=xl/sharedStrings.xml><?xml version="1.0" encoding="utf-8"?>
<sst xmlns="http://schemas.openxmlformats.org/spreadsheetml/2006/main" count="94" uniqueCount="66">
  <si>
    <t>附件1</t>
  </si>
  <si>
    <t>州本级一般公共预算总收入调整情况表</t>
  </si>
  <si>
    <t>单位：万元</t>
  </si>
  <si>
    <t>预算科目</t>
  </si>
  <si>
    <t>已调整预算</t>
  </si>
  <si>
    <t>本次调整情况</t>
  </si>
  <si>
    <t>调整后情况</t>
  </si>
  <si>
    <t>备  注</t>
  </si>
  <si>
    <t>本级收入</t>
  </si>
  <si>
    <t xml:space="preserve"> 税收收入</t>
  </si>
  <si>
    <t xml:space="preserve"> 非税收入</t>
  </si>
  <si>
    <t>转移性收入</t>
  </si>
  <si>
    <t xml:space="preserve"> 返还性收入</t>
  </si>
  <si>
    <t xml:space="preserve"> 一般性转移支付收入</t>
  </si>
  <si>
    <t>负数为年初财力预留的上解省级支出，在收入科目中以负数反映</t>
  </si>
  <si>
    <t xml:space="preserve"> 专项转移支付收入</t>
  </si>
  <si>
    <t xml:space="preserve"> 上年结余收入</t>
  </si>
  <si>
    <t xml:space="preserve"> 上解收入</t>
  </si>
  <si>
    <t xml:space="preserve"> 债务转贷收入</t>
  </si>
  <si>
    <t xml:space="preserve"> 动用预算稳定调节基金</t>
  </si>
  <si>
    <t>收入总计</t>
  </si>
  <si>
    <t>附件2</t>
  </si>
  <si>
    <t>州本级一般公共预算总支出调整情况表</t>
  </si>
  <si>
    <t>已调整  预算</t>
  </si>
  <si>
    <t>调整后
情况</t>
  </si>
  <si>
    <t>合计</t>
  </si>
  <si>
    <t>新增财力性转移支付</t>
  </si>
  <si>
    <t>第二批一般债券</t>
  </si>
  <si>
    <t>提前下达专项转移支付</t>
  </si>
  <si>
    <t>年初 预计 上年 结转  资金</t>
  </si>
  <si>
    <t>上年  结转  资金</t>
  </si>
  <si>
    <t>小计</t>
  </si>
  <si>
    <t>农业转移人口市民化奖补</t>
  </si>
  <si>
    <t>调整艰边津贴标准财力补助</t>
  </si>
  <si>
    <t>一次性疫情防控财力补助</t>
  </si>
  <si>
    <t>均衡性及民族地区财力补助</t>
  </si>
  <si>
    <t>一般公共服务支出</t>
  </si>
  <si>
    <t>国防支出</t>
  </si>
  <si>
    <t>公共安全支出</t>
  </si>
  <si>
    <t>教育支出</t>
  </si>
  <si>
    <t>科学技术支出</t>
  </si>
  <si>
    <t>文化旅游体育与  传媒支出</t>
  </si>
  <si>
    <t>社会保障和就业  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</si>
  <si>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</si>
  <si>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</si>
  <si>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</si>
  <si>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</si>
  <si>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</si>
  <si>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</si>
  <si>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</si>
  <si>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</si>
  <si>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</si>
  <si>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</si>
  <si>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</si>
  <si>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</si>
  <si>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</si>
  <si>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</si>
  <si>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</si>
  <si>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</si>
  <si>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</si>
  <si>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支出总计</t>
  </si>
  <si>
    <t>附件3</t>
  </si>
  <si>
    <t>州本级政府性基金预算总支出调整情况表</t>
  </si>
  <si>
    <t>附件4</t>
  </si>
  <si>
    <t>上年结转</t>
  </si>
  <si>
    <t>社会保障和就业支出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</si>
</sst>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name val="黑体"/>
      <family val="3"/>
    </font>
    <font>
      <sz val="21"/>
      <name val="方正小标宋简体"/>
      <family val="4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Zeros="0" tabSelected="1" zoomScaleSheetLayoutView="100" workbookViewId="0" topLeftCell="A5">
      <selection activeCell="J6" sqref="J6"/>
    </sheetView>
  </sheetViews>
  <sheetFormatPr defaultColWidth="9.00390625" defaultRowHeight="14.25"/>
  <cols>
    <col min="1" max="1" width="22.125" style="30" customWidth="1"/>
    <col min="2" max="2" width="14.875" style="30" customWidth="1"/>
    <col min="3" max="3" width="14.875" style="31" customWidth="1"/>
    <col min="4" max="4" width="14.875" style="30" customWidth="1"/>
    <col min="5" max="5" width="28.875" style="30" customWidth="1"/>
    <col min="6" max="6" width="9.375" style="30" bestFit="1" customWidth="1"/>
    <col min="7" max="16384" width="9.00390625" style="30" customWidth="1"/>
  </cols>
  <sheetData>
    <row r="1" ht="14.25">
      <c r="A1" s="32" t="s">
        <v>0</v>
      </c>
    </row>
    <row r="2" spans="1:5" ht="48" customHeight="1">
      <c r="A2" s="33" t="s">
        <v>1</v>
      </c>
      <c r="B2" s="33"/>
      <c r="C2" s="33"/>
      <c r="D2" s="33"/>
      <c r="E2" s="33"/>
    </row>
    <row r="3" spans="4:5" ht="14.25">
      <c r="D3" s="55"/>
      <c r="E3" s="56" t="s">
        <v>2</v>
      </c>
    </row>
    <row r="4" spans="1:5" s="29" customFormat="1" ht="42" customHeight="1">
      <c r="A4" s="42" t="s">
        <v>3</v>
      </c>
      <c r="B4" s="42" t="s">
        <v>4</v>
      </c>
      <c r="C4" s="45" t="s">
        <v>5</v>
      </c>
      <c r="D4" s="42" t="s">
        <v>6</v>
      </c>
      <c r="E4" s="42" t="s">
        <v>7</v>
      </c>
    </row>
    <row r="5" spans="1:5" s="54" customFormat="1" ht="42" customHeight="1">
      <c r="A5" s="22" t="s">
        <v>8</v>
      </c>
      <c r="B5" s="57">
        <f>SUM(B6:B7)</f>
        <v>21620</v>
      </c>
      <c r="C5" s="57">
        <f>SUM(C6:C7)</f>
        <v>-3700</v>
      </c>
      <c r="D5" s="57">
        <f>SUM(D6:D7)</f>
        <v>17920</v>
      </c>
      <c r="E5" s="58"/>
    </row>
    <row r="6" spans="1:5" ht="42" customHeight="1">
      <c r="A6" s="25" t="s">
        <v>9</v>
      </c>
      <c r="B6" s="46">
        <v>8500</v>
      </c>
      <c r="C6" s="47">
        <v>-2400</v>
      </c>
      <c r="D6" s="48">
        <f>B6+C6</f>
        <v>6100</v>
      </c>
      <c r="E6" s="59"/>
    </row>
    <row r="7" spans="1:5" ht="42" customHeight="1">
      <c r="A7" s="25" t="s">
        <v>10</v>
      </c>
      <c r="B7" s="46">
        <v>13120</v>
      </c>
      <c r="C7" s="47">
        <v>-1300</v>
      </c>
      <c r="D7" s="48">
        <f>B7+C7</f>
        <v>11820</v>
      </c>
      <c r="E7" s="59"/>
    </row>
    <row r="8" spans="1:5" s="54" customFormat="1" ht="42" customHeight="1">
      <c r="A8" s="22" t="s">
        <v>11</v>
      </c>
      <c r="B8" s="60">
        <f>SUM(B9:B16)</f>
        <v>219033.356</v>
      </c>
      <c r="C8" s="60">
        <f>SUM(C9:C16)</f>
        <v>191881</v>
      </c>
      <c r="D8" s="60">
        <f>SUM(D9:D16)</f>
        <v>410914.356</v>
      </c>
      <c r="E8" s="58"/>
    </row>
    <row r="9" spans="1:5" ht="42" customHeight="1">
      <c r="A9" s="25" t="s">
        <v>12</v>
      </c>
      <c r="B9" s="46">
        <v>1134</v>
      </c>
      <c r="C9" s="47"/>
      <c r="D9" s="48">
        <f aca="true" t="shared" si="0" ref="D8:D16">B9+C9</f>
        <v>1134</v>
      </c>
      <c r="E9" s="59"/>
    </row>
    <row r="10" spans="1:5" ht="42" customHeight="1">
      <c r="A10" s="25" t="s">
        <v>13</v>
      </c>
      <c r="B10" s="46">
        <f>193237+23</f>
        <v>193260</v>
      </c>
      <c r="C10" s="47">
        <v>24450</v>
      </c>
      <c r="D10" s="48">
        <f t="shared" si="0"/>
        <v>217710</v>
      </c>
      <c r="E10" s="59"/>
    </row>
    <row r="11" spans="1:5" ht="42" customHeight="1">
      <c r="A11" s="25" t="s">
        <v>13</v>
      </c>
      <c r="B11" s="46">
        <v>-4958</v>
      </c>
      <c r="C11" s="47"/>
      <c r="D11" s="48">
        <f t="shared" si="0"/>
        <v>-4958</v>
      </c>
      <c r="E11" s="61" t="s">
        <v>14</v>
      </c>
    </row>
    <row r="12" spans="1:5" ht="42" customHeight="1">
      <c r="A12" s="25" t="s">
        <v>15</v>
      </c>
      <c r="B12" s="46"/>
      <c r="C12" s="47">
        <v>142349</v>
      </c>
      <c r="D12" s="48">
        <f t="shared" si="0"/>
        <v>142349</v>
      </c>
      <c r="E12" s="59"/>
    </row>
    <row r="13" spans="1:5" ht="42" customHeight="1">
      <c r="A13" s="25" t="s">
        <v>16</v>
      </c>
      <c r="B13" s="46"/>
      <c r="C13" s="47">
        <v>19262</v>
      </c>
      <c r="D13" s="48">
        <f t="shared" si="0"/>
        <v>19262</v>
      </c>
      <c r="E13" s="59"/>
    </row>
    <row r="14" spans="1:5" ht="42" customHeight="1">
      <c r="A14" s="25" t="s">
        <v>17</v>
      </c>
      <c r="B14" s="46">
        <v>4621</v>
      </c>
      <c r="C14" s="47"/>
      <c r="D14" s="48">
        <f t="shared" si="0"/>
        <v>4621</v>
      </c>
      <c r="E14" s="59"/>
    </row>
    <row r="15" spans="1:5" ht="42" customHeight="1">
      <c r="A15" s="25" t="s">
        <v>18</v>
      </c>
      <c r="B15" s="46">
        <v>7000</v>
      </c>
      <c r="C15" s="47">
        <v>2120</v>
      </c>
      <c r="D15" s="48">
        <f t="shared" si="0"/>
        <v>9120</v>
      </c>
      <c r="E15" s="59"/>
    </row>
    <row r="16" spans="1:5" ht="42" customHeight="1">
      <c r="A16" s="25" t="s">
        <v>19</v>
      </c>
      <c r="B16" s="48">
        <f>5000+12976.356</f>
        <v>17976.356</v>
      </c>
      <c r="C16" s="47">
        <v>3700</v>
      </c>
      <c r="D16" s="48">
        <f t="shared" si="0"/>
        <v>21676.356</v>
      </c>
      <c r="E16" s="59"/>
    </row>
    <row r="17" spans="1:5" s="29" customFormat="1" ht="42" customHeight="1">
      <c r="A17" s="42" t="s">
        <v>20</v>
      </c>
      <c r="B17" s="62">
        <f>B5+B8</f>
        <v>240653.356</v>
      </c>
      <c r="C17" s="49">
        <f>C5+C8</f>
        <v>188181</v>
      </c>
      <c r="D17" s="63">
        <f>D5+D8</f>
        <v>428834.356</v>
      </c>
      <c r="E17" s="64"/>
    </row>
  </sheetData>
  <sheetProtection/>
  <mergeCells count="1">
    <mergeCell ref="A2:E2"/>
  </mergeCells>
  <printOptions/>
  <pageMargins left="0.7868055555555555" right="0.66875" top="0.66875" bottom="1.0625" header="0.2361111111111111" footer="0.5506944444444445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Zeros="0" zoomScaleSheetLayoutView="100" workbookViewId="0" topLeftCell="A1">
      <selection activeCell="H49" sqref="H49"/>
    </sheetView>
  </sheetViews>
  <sheetFormatPr defaultColWidth="9.00390625" defaultRowHeight="14.25"/>
  <cols>
    <col min="1" max="1" width="17.75390625" style="30" customWidth="1"/>
    <col min="2" max="2" width="7.50390625" style="30" customWidth="1"/>
    <col min="3" max="7" width="7.50390625" style="31" customWidth="1"/>
    <col min="8" max="13" width="7.50390625" style="30" customWidth="1"/>
    <col min="14" max="16384" width="9.00390625" style="30" customWidth="1"/>
  </cols>
  <sheetData>
    <row r="1" ht="14.25">
      <c r="A1" s="32" t="s">
        <v>21</v>
      </c>
    </row>
    <row r="2" spans="1:13" ht="48" customHeight="1">
      <c r="A2" s="33" t="s">
        <v>22</v>
      </c>
      <c r="B2" s="34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</row>
    <row r="3" spans="12:13" ht="14.25">
      <c r="L3" s="50" t="s">
        <v>2</v>
      </c>
      <c r="M3" s="51"/>
    </row>
    <row r="4" spans="1:13" s="29" customFormat="1" ht="30" customHeight="1">
      <c r="A4" s="36" t="s">
        <v>3</v>
      </c>
      <c r="B4" s="36" t="s">
        <v>23</v>
      </c>
      <c r="C4" s="37" t="s">
        <v>5</v>
      </c>
      <c r="D4" s="38"/>
      <c r="E4" s="38"/>
      <c r="F4" s="38"/>
      <c r="G4" s="38"/>
      <c r="H4" s="39"/>
      <c r="I4" s="39"/>
      <c r="J4" s="39"/>
      <c r="K4" s="39"/>
      <c r="L4" s="52"/>
      <c r="M4" s="36" t="s">
        <v>24</v>
      </c>
    </row>
    <row r="5" spans="1:13" s="29" customFormat="1" ht="30" customHeight="1">
      <c r="A5" s="40"/>
      <c r="B5" s="40"/>
      <c r="C5" s="41" t="s">
        <v>25</v>
      </c>
      <c r="D5" s="42" t="s">
        <v>26</v>
      </c>
      <c r="E5" s="42"/>
      <c r="F5" s="42"/>
      <c r="G5" s="42"/>
      <c r="H5" s="42"/>
      <c r="I5" s="36" t="s">
        <v>27</v>
      </c>
      <c r="J5" s="36" t="s">
        <v>28</v>
      </c>
      <c r="K5" s="36" t="s">
        <v>29</v>
      </c>
      <c r="L5" s="36" t="s">
        <v>30</v>
      </c>
      <c r="M5" s="40"/>
    </row>
    <row r="6" spans="1:13" s="29" customFormat="1" ht="60" customHeight="1">
      <c r="A6" s="43"/>
      <c r="B6" s="43"/>
      <c r="C6" s="44"/>
      <c r="D6" s="45" t="s">
        <v>31</v>
      </c>
      <c r="E6" s="45" t="s">
        <v>32</v>
      </c>
      <c r="F6" s="45" t="s">
        <v>33</v>
      </c>
      <c r="G6" s="45" t="s">
        <v>34</v>
      </c>
      <c r="H6" s="42" t="s">
        <v>35</v>
      </c>
      <c r="I6" s="53"/>
      <c r="J6" s="53"/>
      <c r="K6" s="53"/>
      <c r="L6" s="53"/>
      <c r="M6" s="43"/>
    </row>
    <row r="7" spans="1:14" ht="28.5" customHeight="1">
      <c r="A7" s="25" t="s">
        <v>36</v>
      </c>
      <c r="B7" s="46">
        <v>34406</v>
      </c>
      <c r="C7" s="47">
        <f>D7+I7+J7+K7+L7</f>
        <v>4860.42</v>
      </c>
      <c r="D7" s="47">
        <f aca="true" t="shared" si="0" ref="D7:D30">SUM(E7:H7)</f>
        <v>2718.42</v>
      </c>
      <c r="E7" s="47"/>
      <c r="F7" s="47">
        <v>305</v>
      </c>
      <c r="G7" s="47"/>
      <c r="H7" s="48">
        <v>2413.42</v>
      </c>
      <c r="I7" s="48"/>
      <c r="J7" s="48">
        <v>129</v>
      </c>
      <c r="K7" s="48">
        <v>-312</v>
      </c>
      <c r="L7" s="48">
        <f>2013+312</f>
        <v>2325</v>
      </c>
      <c r="M7" s="48">
        <f>B7+C7</f>
        <v>39266.42</v>
      </c>
      <c r="N7" s="30">
        <f>C7-D7-I7-J7-K7-L7</f>
        <v>0</v>
      </c>
    </row>
    <row r="8" spans="1:14" ht="28.5" customHeight="1">
      <c r="A8" s="25" t="s">
        <v>37</v>
      </c>
      <c r="B8" s="46">
        <v>135</v>
      </c>
      <c r="C8" s="47">
        <f aca="true" t="shared" si="1" ref="C8:C30">D8+I8+J8+K8+L8</f>
        <v>12</v>
      </c>
      <c r="D8" s="47">
        <f t="shared" si="0"/>
        <v>0</v>
      </c>
      <c r="E8" s="47"/>
      <c r="F8" s="47"/>
      <c r="G8" s="47"/>
      <c r="H8" s="48"/>
      <c r="I8" s="48"/>
      <c r="J8" s="48">
        <v>12</v>
      </c>
      <c r="K8" s="48"/>
      <c r="L8" s="48"/>
      <c r="M8" s="48">
        <f aca="true" t="shared" si="2" ref="M8:M30">B8+C8</f>
        <v>147</v>
      </c>
      <c r="N8" s="30">
        <f aca="true" t="shared" si="3" ref="N8:N30">C8-D8-I8-J8-K8-L8</f>
        <v>0</v>
      </c>
    </row>
    <row r="9" spans="1:14" ht="28.5" customHeight="1">
      <c r="A9" s="25" t="s">
        <v>38</v>
      </c>
      <c r="B9" s="46">
        <v>10789</v>
      </c>
      <c r="C9" s="47">
        <f t="shared" si="1"/>
        <v>3285</v>
      </c>
      <c r="D9" s="47">
        <f t="shared" si="0"/>
        <v>606</v>
      </c>
      <c r="E9" s="47"/>
      <c r="F9" s="47">
        <v>106</v>
      </c>
      <c r="G9" s="47"/>
      <c r="H9" s="48">
        <v>500</v>
      </c>
      <c r="I9" s="48"/>
      <c r="J9" s="48">
        <v>2160</v>
      </c>
      <c r="K9" s="48"/>
      <c r="L9" s="48">
        <v>519</v>
      </c>
      <c r="M9" s="48">
        <f t="shared" si="2"/>
        <v>14074</v>
      </c>
      <c r="N9" s="30">
        <f t="shared" si="3"/>
        <v>0</v>
      </c>
    </row>
    <row r="10" spans="1:14" ht="28.5" customHeight="1">
      <c r="A10" s="25" t="s">
        <v>39</v>
      </c>
      <c r="B10" s="46">
        <v>30140</v>
      </c>
      <c r="C10" s="47">
        <f t="shared" si="1"/>
        <v>9960.11</v>
      </c>
      <c r="D10" s="47">
        <f t="shared" si="0"/>
        <v>1783.1100000000001</v>
      </c>
      <c r="E10" s="47">
        <v>532.4</v>
      </c>
      <c r="F10" s="47">
        <v>281</v>
      </c>
      <c r="G10" s="47"/>
      <c r="H10" s="48">
        <v>969.71</v>
      </c>
      <c r="I10" s="48">
        <v>1020</v>
      </c>
      <c r="J10" s="48">
        <v>5146</v>
      </c>
      <c r="K10" s="48">
        <v>-123</v>
      </c>
      <c r="L10" s="48">
        <f>2011+123</f>
        <v>2134</v>
      </c>
      <c r="M10" s="48">
        <f t="shared" si="2"/>
        <v>40100.11</v>
      </c>
      <c r="N10" s="30">
        <f t="shared" si="3"/>
        <v>0</v>
      </c>
    </row>
    <row r="11" spans="1:14" ht="28.5" customHeight="1">
      <c r="A11" s="25" t="s">
        <v>40</v>
      </c>
      <c r="B11" s="46">
        <v>6065</v>
      </c>
      <c r="C11" s="47">
        <f t="shared" si="1"/>
        <v>2557</v>
      </c>
      <c r="D11" s="47">
        <f t="shared" si="0"/>
        <v>959</v>
      </c>
      <c r="E11" s="47"/>
      <c r="F11" s="47">
        <v>59</v>
      </c>
      <c r="G11" s="47"/>
      <c r="H11" s="48">
        <v>900</v>
      </c>
      <c r="I11" s="48">
        <v>200</v>
      </c>
      <c r="J11" s="48">
        <v>318</v>
      </c>
      <c r="K11" s="48"/>
      <c r="L11" s="48">
        <v>1080</v>
      </c>
      <c r="M11" s="48">
        <f t="shared" si="2"/>
        <v>8622</v>
      </c>
      <c r="N11" s="30">
        <f t="shared" si="3"/>
        <v>0</v>
      </c>
    </row>
    <row r="12" spans="1:14" ht="28.5" customHeight="1">
      <c r="A12" s="25" t="s">
        <v>41</v>
      </c>
      <c r="B12" s="46">
        <v>9167</v>
      </c>
      <c r="C12" s="47">
        <f t="shared" si="1"/>
        <v>4494.0599999999995</v>
      </c>
      <c r="D12" s="47">
        <f t="shared" si="0"/>
        <v>954.06</v>
      </c>
      <c r="E12" s="47"/>
      <c r="F12" s="47">
        <v>80</v>
      </c>
      <c r="G12" s="47"/>
      <c r="H12" s="48">
        <v>874.06</v>
      </c>
      <c r="I12" s="48">
        <v>100</v>
      </c>
      <c r="J12" s="48">
        <v>895</v>
      </c>
      <c r="K12" s="48"/>
      <c r="L12" s="48">
        <v>2545</v>
      </c>
      <c r="M12" s="48">
        <f t="shared" si="2"/>
        <v>13661.06</v>
      </c>
      <c r="N12" s="30">
        <f t="shared" si="3"/>
        <v>0</v>
      </c>
    </row>
    <row r="13" spans="1:14" ht="28.5" customHeight="1">
      <c r="A13" s="25" t="s">
        <v>42</v>
      </c>
      <c r="B13" s="46">
        <v>32488</v>
      </c>
      <c r="C13" s="47">
        <f t="shared" si="1"/>
        <v>9885.5</v>
      </c>
      <c r="D13" s="47">
        <f t="shared" si="0"/>
        <v>1865.5</v>
      </c>
      <c r="E13" s="47"/>
      <c r="F13" s="47">
        <v>56</v>
      </c>
      <c r="G13" s="47"/>
      <c r="H13" s="48">
        <v>1809.5</v>
      </c>
      <c r="I13" s="48"/>
      <c r="J13" s="48">
        <v>6239</v>
      </c>
      <c r="K13" s="48"/>
      <c r="L13" s="48">
        <v>1781</v>
      </c>
      <c r="M13" s="48">
        <f t="shared" si="2"/>
        <v>42373.5</v>
      </c>
      <c r="N13" s="30">
        <f t="shared" si="3"/>
        <v>0</v>
      </c>
    </row>
    <row r="14" spans="1:13" ht="28.5" customHeight="1">
      <c r="A14" s="25" t="s">
        <v>43</v>
      </c>
      <c r="B14" s="46">
        <v>33407</v>
      </c>
      <c r="C14" s="47">
        <f t="shared" si="1"/>
        <v>132020.3</v>
      </c>
      <c r="D14" s="47">
        <f t="shared" si="0"/>
        <v>5410.3</v>
      </c>
      <c r="E14" s="47"/>
      <c r="F14" s="47">
        <v>86</v>
      </c>
      <c r="G14" s="47">
        <v>2942</v>
      </c>
      <c r="H14" s="48">
        <v>2382.3</v>
      </c>
      <c r="I14" s="48">
        <v>800</v>
      </c>
      <c r="J14" s="48">
        <v>122913</v>
      </c>
      <c r="K14" s="48"/>
      <c r="L14" s="48">
        <v>2897</v>
      </c>
      <c r="M14" s="48">
        <f t="shared" si="2"/>
        <v>165427.3</v>
      </c>
    </row>
    <row r="15" spans="1:14" ht="28.5" customHeight="1">
      <c r="A15" s="25" t="s">
        <v>44</v>
      </c>
      <c r="B15" s="46">
        <v>5921</v>
      </c>
      <c r="C15" s="47">
        <f t="shared" si="1"/>
        <v>3880.8559999999998</v>
      </c>
      <c r="D15" s="47">
        <f t="shared" si="0"/>
        <v>214.856</v>
      </c>
      <c r="E15" s="47"/>
      <c r="F15" s="47">
        <v>86</v>
      </c>
      <c r="G15" s="47"/>
      <c r="H15" s="48">
        <v>128.856</v>
      </c>
      <c r="I15" s="48"/>
      <c r="J15" s="48">
        <v>940</v>
      </c>
      <c r="K15" s="48"/>
      <c r="L15" s="48">
        <v>2726</v>
      </c>
      <c r="M15" s="48">
        <f t="shared" si="2"/>
        <v>9801.856</v>
      </c>
      <c r="N15" s="30">
        <f t="shared" si="3"/>
        <v>0</v>
      </c>
    </row>
    <row r="16" spans="1:14" ht="28.5" customHeight="1">
      <c r="A16" s="25" t="s">
        <v>45</v>
      </c>
      <c r="B16" s="46">
        <v>1722</v>
      </c>
      <c r="C16" s="47">
        <f t="shared" si="1"/>
        <v>213</v>
      </c>
      <c r="D16" s="47">
        <f t="shared" si="0"/>
        <v>173</v>
      </c>
      <c r="E16" s="47"/>
      <c r="F16" s="47">
        <v>23</v>
      </c>
      <c r="G16" s="47"/>
      <c r="H16" s="48">
        <v>150</v>
      </c>
      <c r="I16" s="48"/>
      <c r="J16" s="48">
        <v>40</v>
      </c>
      <c r="K16" s="48"/>
      <c r="L16" s="48"/>
      <c r="M16" s="48">
        <f t="shared" si="2"/>
        <v>1935</v>
      </c>
      <c r="N16" s="30">
        <f t="shared" si="3"/>
        <v>0</v>
      </c>
    </row>
    <row r="17" spans="1:14" ht="28.5" customHeight="1">
      <c r="A17" s="25" t="s">
        <v>46</v>
      </c>
      <c r="B17" s="46">
        <v>14335</v>
      </c>
      <c r="C17" s="47">
        <f t="shared" si="1"/>
        <v>6540.264</v>
      </c>
      <c r="D17" s="47">
        <f t="shared" si="0"/>
        <v>531.264</v>
      </c>
      <c r="E17" s="47"/>
      <c r="F17" s="47">
        <v>211</v>
      </c>
      <c r="G17" s="47"/>
      <c r="H17" s="48">
        <v>320.264</v>
      </c>
      <c r="I17" s="48"/>
      <c r="J17" s="48">
        <v>3031</v>
      </c>
      <c r="K17" s="48"/>
      <c r="L17" s="48">
        <v>2978</v>
      </c>
      <c r="M17" s="48">
        <f t="shared" si="2"/>
        <v>20875.264</v>
      </c>
      <c r="N17" s="30">
        <f t="shared" si="3"/>
        <v>0</v>
      </c>
    </row>
    <row r="18" spans="1:14" ht="28.5" customHeight="1">
      <c r="A18" s="25" t="s">
        <v>47</v>
      </c>
      <c r="B18" s="46">
        <v>2629</v>
      </c>
      <c r="C18" s="47">
        <f t="shared" si="1"/>
        <v>240</v>
      </c>
      <c r="D18" s="47">
        <f t="shared" si="0"/>
        <v>166</v>
      </c>
      <c r="E18" s="47"/>
      <c r="F18" s="47">
        <v>36</v>
      </c>
      <c r="G18" s="47"/>
      <c r="H18" s="48">
        <v>130</v>
      </c>
      <c r="I18" s="48"/>
      <c r="J18" s="48"/>
      <c r="K18" s="48"/>
      <c r="L18" s="48">
        <v>74</v>
      </c>
      <c r="M18" s="48">
        <f t="shared" si="2"/>
        <v>2869</v>
      </c>
      <c r="N18" s="30">
        <f t="shared" si="3"/>
        <v>0</v>
      </c>
    </row>
    <row r="19" spans="1:14" ht="28.5" customHeight="1">
      <c r="A19" s="25" t="s">
        <v>48</v>
      </c>
      <c r="B19" s="46">
        <v>3979</v>
      </c>
      <c r="C19" s="47">
        <f t="shared" si="1"/>
        <v>4519</v>
      </c>
      <c r="D19" s="47">
        <f t="shared" si="0"/>
        <v>4519</v>
      </c>
      <c r="E19" s="47"/>
      <c r="F19" s="47">
        <v>19</v>
      </c>
      <c r="G19" s="47"/>
      <c r="H19" s="48">
        <v>4500</v>
      </c>
      <c r="I19" s="48"/>
      <c r="J19" s="48"/>
      <c r="K19" s="48"/>
      <c r="L19" s="48"/>
      <c r="M19" s="48">
        <f t="shared" si="2"/>
        <v>8498</v>
      </c>
      <c r="N19" s="30">
        <f t="shared" si="3"/>
        <v>0</v>
      </c>
    </row>
    <row r="20" spans="1:14" ht="28.5" customHeight="1">
      <c r="A20" s="25" t="s">
        <v>49</v>
      </c>
      <c r="B20" s="46">
        <v>1565</v>
      </c>
      <c r="C20" s="47">
        <f t="shared" si="1"/>
        <v>344</v>
      </c>
      <c r="D20" s="47">
        <f t="shared" si="0"/>
        <v>8</v>
      </c>
      <c r="E20" s="47"/>
      <c r="F20" s="47">
        <v>8</v>
      </c>
      <c r="G20" s="47"/>
      <c r="H20" s="48"/>
      <c r="I20" s="48"/>
      <c r="J20" s="48">
        <v>221</v>
      </c>
      <c r="K20" s="48"/>
      <c r="L20" s="48">
        <v>115</v>
      </c>
      <c r="M20" s="48">
        <f t="shared" si="2"/>
        <v>1909</v>
      </c>
      <c r="N20" s="30">
        <f t="shared" si="3"/>
        <v>0</v>
      </c>
    </row>
    <row r="21" spans="1:14" ht="28.5" customHeight="1">
      <c r="A21" s="25" t="s">
        <v>50</v>
      </c>
      <c r="B21" s="46">
        <v>203</v>
      </c>
      <c r="C21" s="47">
        <f t="shared" si="1"/>
        <v>15</v>
      </c>
      <c r="D21" s="47">
        <f t="shared" si="0"/>
        <v>15</v>
      </c>
      <c r="E21" s="47"/>
      <c r="F21" s="47"/>
      <c r="G21" s="47"/>
      <c r="H21" s="48">
        <v>15</v>
      </c>
      <c r="I21" s="48"/>
      <c r="J21" s="48"/>
      <c r="K21" s="48"/>
      <c r="L21" s="48"/>
      <c r="M21" s="48">
        <f t="shared" si="2"/>
        <v>218</v>
      </c>
      <c r="N21" s="30">
        <f t="shared" si="3"/>
        <v>0</v>
      </c>
    </row>
    <row r="22" spans="1:14" ht="28.5" customHeight="1">
      <c r="A22" s="25" t="s">
        <v>51</v>
      </c>
      <c r="B22" s="46">
        <v>1585</v>
      </c>
      <c r="C22" s="47">
        <f t="shared" si="1"/>
        <v>564.5</v>
      </c>
      <c r="D22" s="47">
        <f t="shared" si="0"/>
        <v>564.5</v>
      </c>
      <c r="E22" s="47"/>
      <c r="F22" s="47">
        <v>18</v>
      </c>
      <c r="G22" s="47"/>
      <c r="H22" s="48">
        <v>546.5</v>
      </c>
      <c r="I22" s="48"/>
      <c r="J22" s="48"/>
      <c r="K22" s="48"/>
      <c r="L22" s="48"/>
      <c r="M22" s="48">
        <f t="shared" si="2"/>
        <v>2149.5</v>
      </c>
      <c r="N22" s="30">
        <f t="shared" si="3"/>
        <v>0</v>
      </c>
    </row>
    <row r="23" spans="1:14" ht="28.5" customHeight="1">
      <c r="A23" s="25" t="s">
        <v>52</v>
      </c>
      <c r="B23" s="46">
        <v>9275</v>
      </c>
      <c r="C23" s="47">
        <f t="shared" si="1"/>
        <v>2237.09</v>
      </c>
      <c r="D23" s="47">
        <f t="shared" si="0"/>
        <v>2237.09</v>
      </c>
      <c r="E23" s="47"/>
      <c r="F23" s="47">
        <v>12</v>
      </c>
      <c r="G23" s="47"/>
      <c r="H23" s="48">
        <v>2225.09</v>
      </c>
      <c r="I23" s="48"/>
      <c r="J23" s="48"/>
      <c r="K23" s="48"/>
      <c r="L23" s="48"/>
      <c r="M23" s="48">
        <f t="shared" si="2"/>
        <v>11512.09</v>
      </c>
      <c r="N23" s="30">
        <f t="shared" si="3"/>
        <v>0</v>
      </c>
    </row>
    <row r="24" spans="1:14" ht="28.5" customHeight="1">
      <c r="A24" s="25" t="s">
        <v>53</v>
      </c>
      <c r="B24" s="46">
        <v>1945</v>
      </c>
      <c r="C24" s="47">
        <f t="shared" si="1"/>
        <v>585</v>
      </c>
      <c r="D24" s="47">
        <f t="shared" si="0"/>
        <v>429</v>
      </c>
      <c r="E24" s="47"/>
      <c r="F24" s="47">
        <v>9</v>
      </c>
      <c r="G24" s="47"/>
      <c r="H24" s="48">
        <v>420</v>
      </c>
      <c r="I24" s="48"/>
      <c r="J24" s="48"/>
      <c r="K24" s="48"/>
      <c r="L24" s="48">
        <v>156</v>
      </c>
      <c r="M24" s="48">
        <f t="shared" si="2"/>
        <v>2530</v>
      </c>
      <c r="N24" s="30">
        <f t="shared" si="3"/>
        <v>0</v>
      </c>
    </row>
    <row r="25" spans="1:14" ht="28.5" customHeight="1">
      <c r="A25" s="25" t="s">
        <v>54</v>
      </c>
      <c r="B25" s="46">
        <v>2235</v>
      </c>
      <c r="C25" s="47">
        <f t="shared" si="1"/>
        <v>1169.3</v>
      </c>
      <c r="D25" s="47">
        <f t="shared" si="0"/>
        <v>497.3</v>
      </c>
      <c r="E25" s="47"/>
      <c r="F25" s="47">
        <v>18</v>
      </c>
      <c r="G25" s="47"/>
      <c r="H25" s="48">
        <v>479.3</v>
      </c>
      <c r="I25" s="48"/>
      <c r="J25" s="48">
        <v>305</v>
      </c>
      <c r="K25" s="48"/>
      <c r="L25" s="48">
        <v>367</v>
      </c>
      <c r="M25" s="48">
        <f t="shared" si="2"/>
        <v>3404.3</v>
      </c>
      <c r="N25" s="30">
        <f t="shared" si="3"/>
        <v>0</v>
      </c>
    </row>
    <row r="26" spans="1:14" ht="28.5" customHeight="1">
      <c r="A26" s="25" t="s">
        <v>55</v>
      </c>
      <c r="B26" s="46">
        <v>4000</v>
      </c>
      <c r="C26" s="47">
        <f t="shared" si="1"/>
        <v>0</v>
      </c>
      <c r="D26" s="47">
        <f t="shared" si="0"/>
        <v>0</v>
      </c>
      <c r="E26" s="47"/>
      <c r="F26" s="47"/>
      <c r="G26" s="47"/>
      <c r="H26" s="48"/>
      <c r="I26" s="48"/>
      <c r="J26" s="48"/>
      <c r="K26" s="48"/>
      <c r="L26" s="48"/>
      <c r="M26" s="48">
        <f t="shared" si="2"/>
        <v>4000</v>
      </c>
      <c r="N26" s="30">
        <f t="shared" si="3"/>
        <v>0</v>
      </c>
    </row>
    <row r="27" spans="1:14" ht="28.5" customHeight="1">
      <c r="A27" s="25" t="s">
        <v>56</v>
      </c>
      <c r="B27" s="46">
        <v>22464</v>
      </c>
      <c r="C27" s="47">
        <f t="shared" si="1"/>
        <v>0</v>
      </c>
      <c r="D27" s="47">
        <f t="shared" si="0"/>
        <v>0</v>
      </c>
      <c r="E27" s="47"/>
      <c r="F27" s="47"/>
      <c r="G27" s="47"/>
      <c r="H27" s="48"/>
      <c r="I27" s="48"/>
      <c r="J27" s="48"/>
      <c r="K27" s="48"/>
      <c r="L27" s="48"/>
      <c r="M27" s="48">
        <f t="shared" si="2"/>
        <v>22464</v>
      </c>
      <c r="N27" s="30">
        <f t="shared" si="3"/>
        <v>0</v>
      </c>
    </row>
    <row r="28" spans="1:14" ht="28.5" customHeight="1">
      <c r="A28" s="25" t="s">
        <v>57</v>
      </c>
      <c r="B28" s="46">
        <v>4198</v>
      </c>
      <c r="C28" s="47">
        <f t="shared" si="1"/>
        <v>798.6</v>
      </c>
      <c r="D28" s="47">
        <f t="shared" si="0"/>
        <v>798.6</v>
      </c>
      <c r="E28" s="47">
        <v>798.6</v>
      </c>
      <c r="F28" s="47"/>
      <c r="G28" s="47"/>
      <c r="H28" s="48"/>
      <c r="I28" s="48"/>
      <c r="J28" s="48"/>
      <c r="K28" s="48"/>
      <c r="L28" s="48"/>
      <c r="M28" s="48">
        <f t="shared" si="2"/>
        <v>4996.6</v>
      </c>
      <c r="N28" s="30">
        <f t="shared" si="3"/>
        <v>0</v>
      </c>
    </row>
    <row r="29" spans="1:14" ht="28.5" customHeight="1">
      <c r="A29" s="25" t="s">
        <v>58</v>
      </c>
      <c r="B29" s="46">
        <v>2500</v>
      </c>
      <c r="C29" s="47">
        <f t="shared" si="1"/>
        <v>0</v>
      </c>
      <c r="D29" s="47">
        <f t="shared" si="0"/>
        <v>0</v>
      </c>
      <c r="E29" s="47"/>
      <c r="F29" s="47"/>
      <c r="G29" s="47"/>
      <c r="H29" s="48"/>
      <c r="I29" s="48"/>
      <c r="J29" s="48"/>
      <c r="K29" s="48"/>
      <c r="L29" s="48"/>
      <c r="M29" s="48">
        <f t="shared" si="2"/>
        <v>2500</v>
      </c>
      <c r="N29" s="30">
        <f t="shared" si="3"/>
        <v>0</v>
      </c>
    </row>
    <row r="30" spans="1:14" ht="28.5" customHeight="1">
      <c r="A30" s="25" t="s">
        <v>59</v>
      </c>
      <c r="B30" s="46">
        <v>5500</v>
      </c>
      <c r="C30" s="47">
        <f t="shared" si="1"/>
        <v>0</v>
      </c>
      <c r="D30" s="47">
        <f t="shared" si="0"/>
        <v>0</v>
      </c>
      <c r="E30" s="47"/>
      <c r="F30" s="47"/>
      <c r="G30" s="47"/>
      <c r="H30" s="48"/>
      <c r="I30" s="48"/>
      <c r="J30" s="48"/>
      <c r="K30" s="48"/>
      <c r="L30" s="48"/>
      <c r="M30" s="48">
        <f t="shared" si="2"/>
        <v>5500</v>
      </c>
      <c r="N30" s="30">
        <f t="shared" si="3"/>
        <v>0</v>
      </c>
    </row>
    <row r="31" spans="1:13" s="29" customFormat="1" ht="28.5" customHeight="1">
      <c r="A31" s="42" t="s">
        <v>60</v>
      </c>
      <c r="B31" s="49">
        <f>SUM(B7:B30)</f>
        <v>240653</v>
      </c>
      <c r="C31" s="49">
        <f aca="true" t="shared" si="4" ref="C31:M31">SUM(C7:C30)</f>
        <v>188180.99999999997</v>
      </c>
      <c r="D31" s="49">
        <f t="shared" si="4"/>
        <v>24449.999999999996</v>
      </c>
      <c r="E31" s="49">
        <f t="shared" si="4"/>
        <v>1331</v>
      </c>
      <c r="F31" s="49">
        <f t="shared" si="4"/>
        <v>1413</v>
      </c>
      <c r="G31" s="49">
        <f t="shared" si="4"/>
        <v>2942</v>
      </c>
      <c r="H31" s="49">
        <f t="shared" si="4"/>
        <v>18764</v>
      </c>
      <c r="I31" s="49">
        <f t="shared" si="4"/>
        <v>2120</v>
      </c>
      <c r="J31" s="49">
        <f t="shared" si="4"/>
        <v>142349</v>
      </c>
      <c r="K31" s="49">
        <f t="shared" si="4"/>
        <v>-435</v>
      </c>
      <c r="L31" s="49">
        <f t="shared" si="4"/>
        <v>19697</v>
      </c>
      <c r="M31" s="49">
        <f t="shared" si="4"/>
        <v>428834.00000000006</v>
      </c>
    </row>
  </sheetData>
  <sheetProtection/>
  <mergeCells count="12">
    <mergeCell ref="A2:M2"/>
    <mergeCell ref="L3:M3"/>
    <mergeCell ref="C4:L4"/>
    <mergeCell ref="D5:H5"/>
    <mergeCell ref="A4:A6"/>
    <mergeCell ref="B4:B6"/>
    <mergeCell ref="C5:C6"/>
    <mergeCell ref="I5:I6"/>
    <mergeCell ref="J5:J6"/>
    <mergeCell ref="K5:K6"/>
    <mergeCell ref="L5:L6"/>
    <mergeCell ref="M4:M6"/>
  </mergeCells>
  <printOptions/>
  <pageMargins left="0.5118055555555555" right="0.5118055555555555" top="0.4326388888888889" bottom="0.5902777777777778" header="0.2361111111111111" footer="0.3541666666666667"/>
  <pageSetup horizontalDpi="600" verticalDpi="600" orientation="portrait" paperSize="9" scale="80"/>
  <headerFooter scaleWithDoc="0"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showZeros="0" zoomScaleSheetLayoutView="100" workbookViewId="0" topLeftCell="A1">
      <selection activeCell="C8" sqref="C8:C9"/>
    </sheetView>
  </sheetViews>
  <sheetFormatPr defaultColWidth="9.00390625" defaultRowHeight="14.25"/>
  <cols>
    <col min="1" max="1" width="26.75390625" style="2" customWidth="1"/>
    <col min="2" max="4" width="22.875" style="2" customWidth="1"/>
    <col min="5" max="16384" width="9.00390625" style="2" customWidth="1"/>
  </cols>
  <sheetData>
    <row r="1" ht="14.25">
      <c r="A1" s="3" t="s">
        <v>61</v>
      </c>
    </row>
    <row r="2" spans="1:4" ht="48" customHeight="1">
      <c r="A2" s="21" t="s">
        <v>62</v>
      </c>
      <c r="B2" s="21"/>
      <c r="C2" s="21"/>
      <c r="D2" s="21"/>
    </row>
    <row r="3" ht="14.25">
      <c r="D3" s="6" t="s">
        <v>2</v>
      </c>
    </row>
    <row r="4" spans="1:4" s="1" customFormat="1" ht="42" customHeight="1">
      <c r="A4" s="7" t="s">
        <v>3</v>
      </c>
      <c r="B4" s="7" t="s">
        <v>4</v>
      </c>
      <c r="C4" s="8" t="s">
        <v>5</v>
      </c>
      <c r="D4" s="7" t="s">
        <v>6</v>
      </c>
    </row>
    <row r="5" spans="1:4" s="18" customFormat="1" ht="42" customHeight="1">
      <c r="A5" s="22" t="s">
        <v>8</v>
      </c>
      <c r="B5" s="23">
        <f>B6</f>
        <v>4700</v>
      </c>
      <c r="C5" s="24"/>
      <c r="D5" s="24">
        <f aca="true" t="shared" si="0" ref="D5:D10">B5+C5</f>
        <v>4700</v>
      </c>
    </row>
    <row r="6" spans="1:4" ht="42" customHeight="1">
      <c r="A6" s="25" t="s">
        <v>10</v>
      </c>
      <c r="B6" s="14">
        <v>4700</v>
      </c>
      <c r="C6" s="15"/>
      <c r="D6" s="26">
        <f t="shared" si="0"/>
        <v>4700</v>
      </c>
    </row>
    <row r="7" spans="1:4" s="18" customFormat="1" ht="42" customHeight="1">
      <c r="A7" s="22" t="s">
        <v>11</v>
      </c>
      <c r="B7" s="23">
        <f>SUM(B8:B10)</f>
        <v>50000</v>
      </c>
      <c r="C7" s="23">
        <f>SUM(C8:C10)</f>
        <v>2852</v>
      </c>
      <c r="D7" s="24">
        <f t="shared" si="0"/>
        <v>52852</v>
      </c>
    </row>
    <row r="8" spans="1:4" s="19" customFormat="1" ht="42" customHeight="1">
      <c r="A8" s="25" t="s">
        <v>15</v>
      </c>
      <c r="B8" s="27"/>
      <c r="C8" s="26">
        <v>235</v>
      </c>
      <c r="D8" s="26">
        <f t="shared" si="0"/>
        <v>235</v>
      </c>
    </row>
    <row r="9" spans="1:4" s="19" customFormat="1" ht="42" customHeight="1">
      <c r="A9" s="25" t="s">
        <v>16</v>
      </c>
      <c r="B9" s="27"/>
      <c r="C9" s="26">
        <v>2617</v>
      </c>
      <c r="D9" s="26">
        <f t="shared" si="0"/>
        <v>2617</v>
      </c>
    </row>
    <row r="10" spans="1:4" s="20" customFormat="1" ht="42" customHeight="1">
      <c r="A10" s="25" t="s">
        <v>18</v>
      </c>
      <c r="B10" s="26">
        <v>50000</v>
      </c>
      <c r="C10" s="28"/>
      <c r="D10" s="26">
        <f t="shared" si="0"/>
        <v>50000</v>
      </c>
    </row>
    <row r="11" spans="1:4" s="1" customFormat="1" ht="42" customHeight="1">
      <c r="A11" s="12" t="s">
        <v>60</v>
      </c>
      <c r="B11" s="16">
        <f>B5+B7</f>
        <v>54700</v>
      </c>
      <c r="C11" s="16">
        <f>C5+C7</f>
        <v>2852</v>
      </c>
      <c r="D11" s="16">
        <f>D5+D7</f>
        <v>57552</v>
      </c>
    </row>
  </sheetData>
  <sheetProtection/>
  <mergeCells count="1">
    <mergeCell ref="A2:D2"/>
  </mergeCells>
  <printOptions/>
  <pageMargins left="0.7868055555555555" right="0.5902777777777778" top="0.7083333333333334" bottom="0.6298611111111111" header="0.39305555555555555" footer="0.5118055555555555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Zeros="0" zoomScaleSheetLayoutView="100" workbookViewId="0" topLeftCell="A1">
      <selection activeCell="A2" sqref="A2:F2"/>
    </sheetView>
  </sheetViews>
  <sheetFormatPr defaultColWidth="9.00390625" defaultRowHeight="14.25"/>
  <cols>
    <col min="1" max="1" width="23.875" style="2" customWidth="1"/>
    <col min="2" max="6" width="14.00390625" style="2" customWidth="1"/>
    <col min="7" max="16384" width="9.00390625" style="2" customWidth="1"/>
  </cols>
  <sheetData>
    <row r="1" ht="14.25">
      <c r="A1" s="3" t="s">
        <v>63</v>
      </c>
    </row>
    <row r="2" spans="1:6" ht="48" customHeight="1">
      <c r="A2" s="4" t="s">
        <v>62</v>
      </c>
      <c r="B2" s="5"/>
      <c r="C2" s="5"/>
      <c r="D2" s="5"/>
      <c r="E2" s="5"/>
      <c r="F2" s="5"/>
    </row>
    <row r="3" ht="14.25">
      <c r="F3" s="6" t="s">
        <v>2</v>
      </c>
    </row>
    <row r="4" spans="1:6" s="1" customFormat="1" ht="42" customHeight="1">
      <c r="A4" s="7" t="s">
        <v>3</v>
      </c>
      <c r="B4" s="7" t="s">
        <v>4</v>
      </c>
      <c r="C4" s="8" t="s">
        <v>5</v>
      </c>
      <c r="D4" s="9"/>
      <c r="E4" s="10"/>
      <c r="F4" s="7" t="s">
        <v>6</v>
      </c>
    </row>
    <row r="5" spans="1:6" s="1" customFormat="1" ht="42" customHeight="1">
      <c r="A5" s="11"/>
      <c r="B5" s="11"/>
      <c r="C5" s="12" t="s">
        <v>25</v>
      </c>
      <c r="D5" s="12" t="s">
        <v>28</v>
      </c>
      <c r="E5" s="12" t="s">
        <v>64</v>
      </c>
      <c r="F5" s="11"/>
    </row>
    <row r="6" spans="1:6" ht="42" customHeight="1">
      <c r="A6" s="13" t="s">
        <v>65</v>
      </c>
      <c r="B6" s="14"/>
      <c r="C6" s="15">
        <f aca="true" t="shared" si="0" ref="C6:C9">SUM(D6:E6)</f>
        <v>1497</v>
      </c>
      <c r="D6" s="15"/>
      <c r="E6" s="15">
        <v>1497</v>
      </c>
      <c r="F6" s="15">
        <f aca="true" t="shared" si="1" ref="F6:F9">B6+C6</f>
        <v>1497</v>
      </c>
    </row>
    <row r="7" spans="1:6" ht="42" customHeight="1">
      <c r="A7" s="13" t="s">
        <v>46</v>
      </c>
      <c r="B7" s="14"/>
      <c r="C7" s="15">
        <f t="shared" si="0"/>
        <v>0</v>
      </c>
      <c r="D7" s="15"/>
      <c r="E7" s="15"/>
      <c r="F7" s="15">
        <f t="shared" si="1"/>
        <v>0</v>
      </c>
    </row>
    <row r="8" spans="1:6" ht="42" customHeight="1">
      <c r="A8" s="13" t="s">
        <v>56</v>
      </c>
      <c r="B8" s="14">
        <v>50000</v>
      </c>
      <c r="C8" s="15">
        <f t="shared" si="0"/>
        <v>1355</v>
      </c>
      <c r="D8" s="15">
        <v>235</v>
      </c>
      <c r="E8" s="15">
        <v>1120</v>
      </c>
      <c r="F8" s="15">
        <f t="shared" si="1"/>
        <v>51355</v>
      </c>
    </row>
    <row r="9" spans="1:6" ht="42" customHeight="1">
      <c r="A9" s="13" t="s">
        <v>59</v>
      </c>
      <c r="B9" s="14">
        <v>4700</v>
      </c>
      <c r="C9" s="15">
        <f t="shared" si="0"/>
        <v>0</v>
      </c>
      <c r="D9" s="15"/>
      <c r="E9" s="15"/>
      <c r="F9" s="15">
        <f t="shared" si="1"/>
        <v>4700</v>
      </c>
    </row>
    <row r="10" spans="1:6" s="1" customFormat="1" ht="42" customHeight="1">
      <c r="A10" s="12" t="s">
        <v>60</v>
      </c>
      <c r="B10" s="16">
        <f aca="true" t="shared" si="2" ref="B10:F10">SUM(B6:B9)</f>
        <v>54700</v>
      </c>
      <c r="C10" s="17">
        <f t="shared" si="2"/>
        <v>2852</v>
      </c>
      <c r="D10" s="17">
        <f t="shared" si="2"/>
        <v>235</v>
      </c>
      <c r="E10" s="17">
        <f t="shared" si="2"/>
        <v>2617</v>
      </c>
      <c r="F10" s="17">
        <f t="shared" si="2"/>
        <v>57552</v>
      </c>
    </row>
  </sheetData>
  <sheetProtection/>
  <mergeCells count="5">
    <mergeCell ref="A2:F2"/>
    <mergeCell ref="C4:E4"/>
    <mergeCell ref="A4:A5"/>
    <mergeCell ref="B4:B5"/>
    <mergeCell ref="F4:F5"/>
  </mergeCells>
  <printOptions/>
  <pageMargins left="0.7868055555555555" right="0.7083333333333334" top="0.66875" bottom="0.6298611111111111" header="0.39305555555555555" footer="0.5118055555555555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无心的你1421734611</cp:lastModifiedBy>
  <dcterms:created xsi:type="dcterms:W3CDTF">2022-07-02T01:58:32Z</dcterms:created>
  <dcterms:modified xsi:type="dcterms:W3CDTF">2023-11-10T09:33:32Z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426A58D53C644A0894C501B9FAD6F320_13</vt:lpwstr>
  </property>
</Properties>
</file>